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6A223CE-2B56-443C-AF53-E440F90A7A71}" xr6:coauthVersionLast="47" xr6:coauthVersionMax="47" xr10:uidLastSave="{00000000-0000-0000-0000-000000000000}"/>
  <bookViews>
    <workbookView xWindow="-120" yWindow="-120" windowWidth="29040" windowHeight="15720" firstSheet="2" activeTab="2" xr2:uid="{8019DE04-58C0-4DF2-8E4D-A4766CE52C16}"/>
  </bookViews>
  <sheets>
    <sheet name="Sheet2" sheetId="2" state="veryHidden" r:id="rId1"/>
    <sheet name="ROI" sheetId="1" state="veryHidden" r:id="rId2"/>
    <sheet name="Visual" sheetId="3" r:id="rId3"/>
  </sheet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B5" i="1"/>
  <c r="A26" i="2"/>
  <c r="B11" i="1" l="1"/>
  <c r="B9" i="1"/>
  <c r="B7" i="1"/>
  <c r="B35" i="1" l="1"/>
  <c r="B32" i="1" a="1"/>
  <c r="B32" i="1" s="1"/>
  <c r="B30" i="1"/>
  <c r="B17" i="1"/>
  <c r="A16" i="2" a="1"/>
  <c r="A16" i="2" s="1"/>
  <c r="B15" i="1" s="1"/>
  <c r="B27" i="1" s="1"/>
  <c r="A14" i="2" a="1"/>
  <c r="A14" i="2" s="1"/>
  <c r="D14" i="2" a="1"/>
  <c r="D14" i="2" s="1"/>
  <c r="C14" i="2" a="1"/>
  <c r="C14" i="2" s="1"/>
  <c r="B25" i="1" s="1"/>
  <c r="B14" i="2" a="1"/>
  <c r="B14" i="2" s="1"/>
  <c r="C40" i="3" l="1"/>
  <c r="B20" i="1"/>
  <c r="O6" i="2"/>
  <c r="O5" i="2"/>
  <c r="O4" i="2"/>
  <c r="O3" i="2"/>
  <c r="O2" i="2"/>
  <c r="B22" i="1" l="1"/>
  <c r="C30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811B8E-B0AA-43DF-94C2-9BA62A67F73A}" keepAlive="1" name="Query - Table Builder" description="Connection to the 'Table Builder' query in the workbook." type="5" refreshedVersion="8" background="1">
    <dbPr connection="Provider=Microsoft.Mashup.OleDb.1;Data Source=$Workbook$;Location=&quot;Table Builder&quot;;Extended Properties=&quot;&quot;" command="SELECT * FROM [Table Builder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<sst xmlns="http://schemas.openxmlformats.org/spreadsheetml/2006/main" count="73" uniqueCount="54">
  <si>
    <t>Row Labels</t>
  </si>
  <si>
    <t>Novice</t>
  </si>
  <si>
    <t>Column Labels</t>
  </si>
  <si>
    <t>5-Cell Handheld Soil Blocker</t>
  </si>
  <si>
    <t>Johnny's 12-Cell Handheld Soil Blocker</t>
  </si>
  <si>
    <t>Johnny's 72-Cell Tray Soil Blocker</t>
  </si>
  <si>
    <t>Average of Time per Tray</t>
  </si>
  <si>
    <t>20-Cell Stand-up Soil Blocker</t>
  </si>
  <si>
    <t xml:space="preserve"> Tray(s) would be completed in </t>
  </si>
  <si>
    <t xml:space="preserve">, saving you </t>
  </si>
  <si>
    <t xml:space="preserve"> trays.</t>
  </si>
  <si>
    <t>Tool Sku</t>
  </si>
  <si>
    <t>Tool Name</t>
  </si>
  <si>
    <t>Block Size</t>
  </si>
  <si>
    <t>Blocks</t>
  </si>
  <si>
    <t>Blocks/Tray</t>
  </si>
  <si>
    <t>Blockers/Tray</t>
  </si>
  <si>
    <t>Price</t>
  </si>
  <si>
    <t>2 x 2</t>
  </si>
  <si>
    <t>1.5 x 1.5</t>
  </si>
  <si>
    <t>1.375 x 1.375</t>
  </si>
  <si>
    <t>Johnny's 10-Cell Handheld Soil Blocker</t>
  </si>
  <si>
    <t>Selection</t>
  </si>
  <si>
    <t>Blocker</t>
  </si>
  <si>
    <t>Tray Count</t>
  </si>
  <si>
    <t>Hourly Rate</t>
  </si>
  <si>
    <t>Experience Level</t>
  </si>
  <si>
    <t>Results</t>
  </si>
  <si>
    <t>Trays Per Hour</t>
  </si>
  <si>
    <t>Blocks Created</t>
  </si>
  <si>
    <t>Time to Complete</t>
  </si>
  <si>
    <t>HH:MM:SS</t>
  </si>
  <si>
    <t>Money Saved</t>
  </si>
  <si>
    <t>Time saved</t>
  </si>
  <si>
    <t>Trays to pay off from scratch</t>
  </si>
  <si>
    <t>Time to payoff from scratch</t>
  </si>
  <si>
    <t>Blocker Selection</t>
  </si>
  <si>
    <t>Efficiency Gains</t>
  </si>
  <si>
    <t>Return on Investment</t>
  </si>
  <si>
    <t>Experienced</t>
  </si>
  <si>
    <t xml:space="preserve"> in labor.</t>
  </si>
  <si>
    <t>Proficiency Level</t>
  </si>
  <si>
    <t xml:space="preserve">You would save </t>
  </si>
  <si>
    <t xml:space="preserve">Your new purchase would be paid off in </t>
  </si>
  <si>
    <t>Johnny's Handheld Soil Blockers vs Other Handheld Soil Blockers</t>
  </si>
  <si>
    <t>Johnny's Commercial Soil Blockers vs Stand-up Soil Blockers</t>
  </si>
  <si>
    <t>Johnny's Commercial Soil Blocker vs Johnny's Handheld Soil Blocker</t>
  </si>
  <si>
    <t>Trays to pay off over Competitor price</t>
  </si>
  <si>
    <t>Time to Payoff Competitor price</t>
  </si>
  <si>
    <t xml:space="preserve"> hour(s) and </t>
  </si>
  <si>
    <t xml:space="preserve"> and in that time you would produce </t>
  </si>
  <si>
    <t>Johnny's Commercial Soil Blocker vs Other Handheld Soil Blockers</t>
  </si>
  <si>
    <t>* Times do not include soil preparation time. Soil preparation times will vary based on the method used and amount produced.</t>
  </si>
  <si>
    <t>See all of our soil blockers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</si>
</sst>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000"/>
  </numFmts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8"/>
      <color theme="2"/>
      <name val="Aptos Narrow"/>
      <family val="2"/>
      <scheme val="minor"/>
    </font>
    <font>
      <b/>
      <sz val="14"/>
      <color theme="2"/>
      <name val="Aptos Narrow"/>
      <family val="2"/>
      <scheme val="minor"/>
    </font>
    <font>
      <sz val="14"/>
      <color rgb="FF567636"/>
      <name val="Aptos Narrow"/>
      <family val="2"/>
      <scheme val="minor"/>
    </font>
    <font>
      <sz val="14"/>
      <color theme="2"/>
      <name val="Aptos Narrow"/>
      <family val="2"/>
      <scheme val="minor"/>
    </font>
    <font>
      <sz val="14"/>
      <color rgb="FFE8E8E8"/>
      <name val="Aptos Narrow"/>
      <family val="2"/>
      <scheme val="minor"/>
    </font>
    <font>
      <b/>
      <sz val="11"/>
      <color rgb="FFE8E8E8"/>
      <name val="Aptos Narrow"/>
      <family val="2"/>
      <scheme val="minor"/>
    </font>
    <font>
      <b/>
      <sz val="10"/>
      <color theme="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67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1" fillId="2" borderId="1" xfId="0" applyNumberFormat="1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0" fillId="0" borderId="4" xfId="0" applyNumberFormat="1" applyBorder="1"/>
    <xf numFmtId="164" fontId="0" fillId="0" borderId="5" xfId="0" applyNumberFormat="1" applyBorder="1" applyAlignment="1">
      <alignment horizontal="center"/>
    </xf>
    <xf numFmtId="1" fontId="0" fillId="0" borderId="6" xfId="0" applyNumberFormat="1" applyBorder="1"/>
    <xf numFmtId="0" fontId="0" fillId="0" borderId="7" xfId="0" applyBorder="1"/>
    <xf numFmtId="0" fontId="0" fillId="0" borderId="7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" fontId="0" fillId="3" borderId="10" xfId="0" applyNumberFormat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46" fontId="2" fillId="3" borderId="12" xfId="0" applyNumberFormat="1" applyFont="1" applyFill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0" fontId="5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6" fontId="0" fillId="0" borderId="0" xfId="0" applyNumberFormat="1"/>
    <xf numFmtId="0" fontId="0" fillId="2" borderId="0" xfId="0" applyFill="1"/>
    <xf numFmtId="0" fontId="0" fillId="4" borderId="0" xfId="0" applyFill="1"/>
    <xf numFmtId="0" fontId="9" fillId="2" borderId="0" xfId="0" applyFont="1" applyFill="1" applyAlignment="1">
      <alignment horizontal="center" vertical="center" wrapText="1"/>
    </xf>
    <xf numFmtId="46" fontId="0" fillId="4" borderId="0" xfId="0" applyNumberFormat="1" applyFill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164" fontId="8" fillId="3" borderId="13" xfId="0" applyNumberFormat="1" applyFont="1" applyFill="1" applyBorder="1" applyAlignment="1" applyProtection="1">
      <alignment horizontal="center" vertical="center"/>
      <protection locked="0"/>
    </xf>
    <xf numFmtId="164" fontId="8" fillId="3" borderId="3" xfId="0" applyNumberFormat="1" applyFont="1" applyFill="1" applyBorder="1" applyAlignment="1" applyProtection="1">
      <alignment horizontal="center" vertical="center"/>
      <protection locked="0"/>
    </xf>
    <xf numFmtId="164" fontId="8" fillId="3" borderId="6" xfId="0" applyNumberFormat="1" applyFont="1" applyFill="1" applyBorder="1" applyAlignment="1" applyProtection="1">
      <alignment horizontal="center" vertical="center"/>
      <protection locked="0"/>
    </xf>
    <xf numFmtId="164" fontId="8" fillId="3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3" fontId="8" fillId="3" borderId="13" xfId="0" applyNumberFormat="1" applyFont="1" applyFill="1" applyBorder="1" applyAlignment="1" applyProtection="1">
      <alignment horizontal="center" vertical="center"/>
      <protection locked="0"/>
    </xf>
    <xf numFmtId="3" fontId="8" fillId="3" borderId="3" xfId="0" applyNumberFormat="1" applyFont="1" applyFill="1" applyBorder="1" applyAlignment="1" applyProtection="1">
      <alignment horizontal="center" vertical="center"/>
      <protection locked="0"/>
    </xf>
    <xf numFmtId="3" fontId="8" fillId="3" borderId="6" xfId="0" applyNumberFormat="1" applyFont="1" applyFill="1" applyBorder="1" applyAlignment="1" applyProtection="1">
      <alignment horizontal="center" vertical="center"/>
      <protection locked="0"/>
    </xf>
    <xf numFmtId="3" fontId="8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numFmt numFmtId="2" formatCode="0.00"/>
    </dxf>
  </dxfs>
  <tableStyles count="0" defaultTableStyle="TableStyleMedium2" defaultPivotStyle="PivotStyleLight16"/>
  <colors>
    <mruColors>
      <color rgb="FFE8E8E8"/>
      <color rgb="FF567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ohnnyseeds.com/search/?q=soil+blocker&amp;search-button=&amp;lang=en_US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570215</xdr:colOff>
      <xdr:row>1</xdr:row>
      <xdr:rowOff>104776</xdr:rowOff>
    </xdr:from>
    <xdr:to>
      <xdr:col>6</xdr:col>
      <xdr:colOff>571500</xdr:colOff>
      <xdr:row>4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38C281-F041-42D3-F413-4DFD26BA5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640" y="161926"/>
          <a:ext cx="1287160" cy="2857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</xdr:row>
      <xdr:rowOff>95250</xdr:rowOff>
    </xdr:from>
    <xdr:to>
      <xdr:col>9</xdr:col>
      <xdr:colOff>0</xdr:colOff>
      <xdr:row>5</xdr:row>
      <xdr:rowOff>161925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25C1E4A-2CC7-AA8D-2BF7-0EA921FB75E3}"/>
            </a:ext>
          </a:extLst>
        </xdr:cNvPr>
        <xdr:cNvSpPr txBox="1"/>
      </xdr:nvSpPr>
      <xdr:spPr>
        <a:xfrm>
          <a:off x="1209675" y="400050"/>
          <a:ext cx="4667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 u="sng" kern="1200">
              <a:solidFill>
                <a:schemeClr val="bg1"/>
              </a:solidFill>
              <a:latin typeface="Aptos Narrow" panose="020B0004020202020204" pitchFamily="34" charset="0"/>
            </a:rPr>
            <a:t>Soil Blocker ROI Calculator</a:t>
          </a:r>
        </a:p>
      </xdr:txBody>
    </xdr:sp>
    <xdr:clientData/>
  </xdr:twoCellAnchor>
  <xdr:twoCellAnchor>
    <xdr:from>
      <xdr:col>3</xdr:col>
      <xdr:colOff>28575</xdr:colOff>
      <xdr:row>1</xdr:row>
      <xdr:rowOff>1</xdr:rowOff>
    </xdr:from>
    <xdr:to>
      <xdr:col>9</xdr:col>
      <xdr:colOff>0</xdr:colOff>
      <xdr:row>7</xdr:row>
      <xdr:rowOff>1</xdr:rowOff>
    </xdr:to>
    <xdr:sp macro="" textlink="">
      <xdr:nvSpPr>
        <xdr:cNvPr id="5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01026-319E-BB06-306A-84D067B4B920}"/>
            </a:ext>
          </a:extLst>
        </xdr:cNvPr>
        <xdr:cNvSpPr/>
      </xdr:nvSpPr>
      <xdr:spPr>
        <a:xfrm>
          <a:off x="1238250" y="57151"/>
          <a:ext cx="4638675" cy="876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chard Flood" refreshedDate="45642.612165393519" backgroundQuery="1" createdVersion="8" refreshedVersion="8" minRefreshableVersion="3" recordCount="36" xr:uid="{0B821DAE-5003-45E2-B01C-C914F1EBDFBF}">
  <cacheSource type="external" connectionId="1"/>
  <cacheFields count="6">
    <cacheField name="Experience" numFmtId="0">
      <sharedItems count="4">
        <s v="Experienced"/>
        <s v="Intermediate"/>
        <s v="Novice"/>
        <s v="Expert" u="1"/>
      </sharedItems>
    </cacheField>
    <cacheField name="Tray Count" numFmtId="0">
      <sharedItems containsSemiMixedTypes="0" containsString="0" containsNumber="1" containsInteger="1" minValue="1" maxValue="1" count="1">
        <n v="1"/>
      </sharedItems>
    </cacheField>
    <cacheField name="Time" numFmtId="0">
      <sharedItems containsSemiMixedTypes="0" containsNonDate="0" containsDate="1" containsString="0" minDate="1899-12-30T00:00:37" maxDate="1899-12-30T00:04:11" count="28">
        <d v="1899-12-30T00:02:58"/>
        <d v="1899-12-30T00:03:17"/>
        <d v="1899-12-30T00:03:06"/>
        <d v="1899-12-30T00:02:36"/>
        <d v="1899-12-30T00:02:15"/>
        <d v="1899-12-30T00:02:20"/>
        <d v="1899-12-30T00:00:45"/>
        <d v="1899-12-30T00:00:37"/>
        <d v="1899-12-30T00:03:03"/>
        <d v="1899-12-30T00:03:07"/>
        <d v="1899-12-30T00:01:27"/>
        <d v="1899-12-30T00:01:35"/>
        <d v="1899-12-30T00:01:29"/>
        <d v="1899-12-30T00:01:36"/>
        <d v="1899-12-30T00:01:49"/>
        <d v="1899-12-30T00:01:45"/>
        <d v="1899-12-30T00:03:51"/>
        <d v="1899-12-30T00:04:11"/>
        <d v="1899-12-30T00:03:09"/>
        <d v="1899-12-30T00:03:08"/>
        <d v="1899-12-30T00:02:06"/>
        <d v="1899-12-30T00:02:01"/>
        <d v="1899-12-30T00:01:37"/>
        <d v="1899-12-30T00:01:26"/>
        <d v="1899-12-30T00:01:28"/>
        <d v="1899-12-30T00:01:06"/>
        <d v="1899-12-30T00:01:09"/>
        <d v="1899-12-30T00:00:56"/>
      </sharedItems>
    </cacheField>
    <cacheField name="Time per Tray" numFmtId="0">
      <sharedItems containsSemiMixedTypes="0" containsNonDate="0" containsDate="1" containsString="0" minDate="1899-12-30T00:00:37" maxDate="1899-12-30T00:04:11" count="28">
        <d v="1899-12-30T00:02:58"/>
        <d v="1899-12-30T00:03:17"/>
        <d v="1899-12-30T00:03:06"/>
        <d v="1899-12-30T00:02:36"/>
        <d v="1899-12-30T00:02:15"/>
        <d v="1899-12-30T00:02:20"/>
        <d v="1899-12-30T00:00:45"/>
        <d v="1899-12-30T00:00:37"/>
        <d v="1899-12-30T00:03:03"/>
        <d v="1899-12-30T00:03:07"/>
        <d v="1899-12-30T00:01:27"/>
        <d v="1899-12-30T00:01:35"/>
        <d v="1899-12-30T00:01:29"/>
        <d v="1899-12-30T00:01:36"/>
        <d v="1899-12-30T00:01:49"/>
        <d v="1899-12-30T00:01:45"/>
        <d v="1899-12-30T00:03:51"/>
        <d v="1899-12-30T00:04:11"/>
        <d v="1899-12-30T00:03:09"/>
        <d v="1899-12-30T00:03:08"/>
        <d v="1899-12-30T00:02:06"/>
        <d v="1899-12-30T00:02:01"/>
        <d v="1899-12-30T00:01:37"/>
        <d v="1899-12-30T00:01:26"/>
        <d v="1899-12-30T00:01:28"/>
        <d v="1899-12-30T00:01:06"/>
        <d v="1899-12-30T00:01:09"/>
        <d v="1899-12-30T00:00:56"/>
      </sharedItems>
    </cacheField>
    <cacheField name="Tool Sku" numFmtId="0">
      <sharedItems containsSemiMixedTypes="0" containsString="0" containsNumber="1" containsInteger="1" minValue="6317" maxValue="9352" count="4">
        <n v="7001"/>
        <n v="6317"/>
        <n v="9352"/>
        <n v="6318"/>
      </sharedItems>
    </cacheField>
    <cacheField name="Tool Name" numFmtId="0">
      <sharedItems count="5">
        <s v="5-Cell Handheld Soil Blocker"/>
        <s v="Johnny's 12-Cell Handheld Soil Blocker"/>
        <s v="20-Cell Stand-up Soil Blocker"/>
        <s v="Johnny's 72-Cell Tray Soil Blocker"/>
        <s v="20-Cell Handheld Soil Block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  <x v="0"/>
    <x v="0"/>
    <x v="0"/>
    <x v="0"/>
    <x v="0"/>
  </r>
  <r>
    <x v="0"/>
    <x v="0"/>
    <x v="1"/>
    <x v="1"/>
    <x v="0"/>
    <x v="0"/>
  </r>
  <r>
    <x v="0"/>
    <x v="0"/>
    <x v="2"/>
    <x v="2"/>
    <x v="0"/>
    <x v="0"/>
  </r>
  <r>
    <x v="1"/>
    <x v="0"/>
    <x v="3"/>
    <x v="3"/>
    <x v="1"/>
    <x v="1"/>
  </r>
  <r>
    <x v="1"/>
    <x v="0"/>
    <x v="4"/>
    <x v="4"/>
    <x v="1"/>
    <x v="1"/>
  </r>
  <r>
    <x v="1"/>
    <x v="0"/>
    <x v="4"/>
    <x v="4"/>
    <x v="1"/>
    <x v="1"/>
  </r>
  <r>
    <x v="2"/>
    <x v="0"/>
    <x v="4"/>
    <x v="4"/>
    <x v="2"/>
    <x v="2"/>
  </r>
  <r>
    <x v="2"/>
    <x v="0"/>
    <x v="5"/>
    <x v="5"/>
    <x v="2"/>
    <x v="2"/>
  </r>
  <r>
    <x v="2"/>
    <x v="0"/>
    <x v="4"/>
    <x v="4"/>
    <x v="2"/>
    <x v="2"/>
  </r>
  <r>
    <x v="1"/>
    <x v="0"/>
    <x v="6"/>
    <x v="6"/>
    <x v="3"/>
    <x v="3"/>
  </r>
  <r>
    <x v="1"/>
    <x v="0"/>
    <x v="7"/>
    <x v="7"/>
    <x v="3"/>
    <x v="3"/>
  </r>
  <r>
    <x v="1"/>
    <x v="0"/>
    <x v="7"/>
    <x v="7"/>
    <x v="3"/>
    <x v="3"/>
  </r>
  <r>
    <x v="0"/>
    <x v="0"/>
    <x v="8"/>
    <x v="8"/>
    <x v="0"/>
    <x v="0"/>
  </r>
  <r>
    <x v="0"/>
    <x v="0"/>
    <x v="9"/>
    <x v="9"/>
    <x v="0"/>
    <x v="0"/>
  </r>
  <r>
    <x v="0"/>
    <x v="0"/>
    <x v="1"/>
    <x v="1"/>
    <x v="0"/>
    <x v="0"/>
  </r>
  <r>
    <x v="0"/>
    <x v="0"/>
    <x v="10"/>
    <x v="10"/>
    <x v="1"/>
    <x v="1"/>
  </r>
  <r>
    <x v="0"/>
    <x v="0"/>
    <x v="11"/>
    <x v="11"/>
    <x v="1"/>
    <x v="1"/>
  </r>
  <r>
    <x v="0"/>
    <x v="0"/>
    <x v="12"/>
    <x v="12"/>
    <x v="1"/>
    <x v="1"/>
  </r>
  <r>
    <x v="0"/>
    <x v="0"/>
    <x v="13"/>
    <x v="13"/>
    <x v="2"/>
    <x v="2"/>
  </r>
  <r>
    <x v="0"/>
    <x v="0"/>
    <x v="14"/>
    <x v="14"/>
    <x v="2"/>
    <x v="2"/>
  </r>
  <r>
    <x v="0"/>
    <x v="0"/>
    <x v="15"/>
    <x v="15"/>
    <x v="2"/>
    <x v="2"/>
  </r>
  <r>
    <x v="0"/>
    <x v="0"/>
    <x v="6"/>
    <x v="6"/>
    <x v="3"/>
    <x v="3"/>
  </r>
  <r>
    <x v="0"/>
    <x v="0"/>
    <x v="6"/>
    <x v="6"/>
    <x v="3"/>
    <x v="3"/>
  </r>
  <r>
    <x v="0"/>
    <x v="0"/>
    <x v="6"/>
    <x v="6"/>
    <x v="3"/>
    <x v="3"/>
  </r>
  <r>
    <x v="2"/>
    <x v="0"/>
    <x v="16"/>
    <x v="16"/>
    <x v="0"/>
    <x v="0"/>
  </r>
  <r>
    <x v="2"/>
    <x v="0"/>
    <x v="17"/>
    <x v="17"/>
    <x v="0"/>
    <x v="0"/>
  </r>
  <r>
    <x v="2"/>
    <x v="0"/>
    <x v="18"/>
    <x v="18"/>
    <x v="0"/>
    <x v="0"/>
  </r>
  <r>
    <x v="2"/>
    <x v="0"/>
    <x v="19"/>
    <x v="19"/>
    <x v="1"/>
    <x v="1"/>
  </r>
  <r>
    <x v="2"/>
    <x v="0"/>
    <x v="20"/>
    <x v="20"/>
    <x v="1"/>
    <x v="1"/>
  </r>
  <r>
    <x v="2"/>
    <x v="0"/>
    <x v="21"/>
    <x v="21"/>
    <x v="1"/>
    <x v="1"/>
  </r>
  <r>
    <x v="2"/>
    <x v="0"/>
    <x v="22"/>
    <x v="22"/>
    <x v="2"/>
    <x v="2"/>
  </r>
  <r>
    <x v="2"/>
    <x v="0"/>
    <x v="23"/>
    <x v="23"/>
    <x v="2"/>
    <x v="2"/>
  </r>
  <r>
    <x v="2"/>
    <x v="0"/>
    <x v="24"/>
    <x v="24"/>
    <x v="2"/>
    <x v="2"/>
  </r>
  <r>
    <x v="2"/>
    <x v="0"/>
    <x v="25"/>
    <x v="25"/>
    <x v="3"/>
    <x v="3"/>
  </r>
  <r>
    <x v="2"/>
    <x v="0"/>
    <x v="26"/>
    <x v="26"/>
    <x v="3"/>
    <x v="3"/>
  </r>
  <r>
    <x v="2"/>
    <x v="0"/>
    <x v="27"/>
    <x v="27"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A416EA-DFCE-4EA4-8072-8E2AC7F82F05}" name="PivotTable1" cacheId="3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fieldListSortAscending="1">
  <location ref="A3:E6" firstHeaderRow="1" firstDataRow="2" firstDataCol="1"/>
  <pivotFields count="6">
    <pivotField axis="axisRow" showAll="0" sortType="descending">
      <items count="5">
        <item x="2"/>
        <item h="1" x="1"/>
        <item h="1" m="1" x="3"/>
        <item x="0"/>
        <item t="default"/>
      </items>
    </pivotField>
    <pivotField showAll="0"/>
    <pivotField showAll="0"/>
    <pivotField dataField="1" showAll="0"/>
    <pivotField showAll="0"/>
    <pivotField axis="axisCol" showAll="0">
      <items count="6">
        <item m="1" x="4"/>
        <item x="0"/>
        <item x="1"/>
        <item x="3"/>
        <item x="2"/>
        <item t="default"/>
      </items>
    </pivotField>
  </pivotFields>
  <rowFields count="1">
    <field x="0"/>
  </rowFields>
  <rowItems count="2">
    <i>
      <x/>
    </i>
    <i>
      <x v="3"/>
    </i>
  </rowItems>
  <colFields count="1">
    <field x="5"/>
  </colFields>
  <colItems count="4">
    <i>
      <x v="1"/>
    </i>
    <i>
      <x v="2"/>
    </i>
    <i>
      <x v="3"/>
    </i>
    <i>
      <x v="4"/>
    </i>
  </colItems>
  <dataFields count="1">
    <dataField name="Average of Time per Tray" fld="3" subtotal="average" baseField="0" baseItem="0" numFmtId="2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F6C6-B5B3-453C-A532-751C1C087DC7}">
  <sheetPr codeName="Sheet1"/>
  <dimension ref="A1:Q34"/>
  <sheetViews>
    <sheetView workbookViewId="0">
      <selection activeCell="E19" sqref="E19"/>
    </sheetView>
  </sheetViews>
  <sheetFormatPr defaultRowHeight="15" x14ac:dyDescent="0.25"/>
  <cols>
    <col min="1" max="1" width="23.28515625" bestFit="1" customWidth="1"/>
    <col min="2" max="2" width="27.140625" bestFit="1" customWidth="1"/>
    <col min="3" max="3" width="36.5703125" bestFit="1" customWidth="1"/>
    <col min="4" max="4" width="31.42578125" bestFit="1" customWidth="1"/>
    <col min="5" max="5" width="27.5703125" bestFit="1" customWidth="1"/>
    <col min="6" max="6" width="30.5703125" bestFit="1" customWidth="1"/>
    <col min="7" max="7" width="26.7109375" bestFit="1" customWidth="1"/>
  </cols>
  <sheetData>
    <row r="1" spans="1:17" x14ac:dyDescent="0.25">
      <c r="K1" s="4" t="s">
        <v>11</v>
      </c>
      <c r="L1" s="5" t="s">
        <v>12</v>
      </c>
      <c r="M1" s="5" t="s">
        <v>13</v>
      </c>
      <c r="N1" s="6" t="s">
        <v>14</v>
      </c>
      <c r="O1" s="6" t="s">
        <v>15</v>
      </c>
      <c r="P1" s="6" t="s">
        <v>16</v>
      </c>
      <c r="Q1" s="7" t="s">
        <v>17</v>
      </c>
    </row>
    <row r="2" spans="1:17" x14ac:dyDescent="0.25">
      <c r="K2" s="8">
        <v>7001</v>
      </c>
      <c r="L2" t="s">
        <v>3</v>
      </c>
      <c r="M2" t="s">
        <v>19</v>
      </c>
      <c r="N2" s="3">
        <v>5</v>
      </c>
      <c r="O2" s="3">
        <f t="shared" ref="O2:O6" si="0">N2*P2</f>
        <v>75</v>
      </c>
      <c r="P2" s="3">
        <v>15</v>
      </c>
      <c r="Q2" s="9">
        <v>46.95</v>
      </c>
    </row>
    <row r="3" spans="1:17" x14ac:dyDescent="0.25">
      <c r="A3" s="1" t="s">
        <v>6</v>
      </c>
      <c r="B3" s="1" t="s">
        <v>2</v>
      </c>
      <c r="K3" s="8">
        <v>9352</v>
      </c>
      <c r="L3" t="s">
        <v>7</v>
      </c>
      <c r="M3" t="s">
        <v>20</v>
      </c>
      <c r="N3" s="3">
        <v>20</v>
      </c>
      <c r="O3" s="3">
        <f t="shared" si="0"/>
        <v>60</v>
      </c>
      <c r="P3" s="3">
        <v>3</v>
      </c>
      <c r="Q3" s="9">
        <v>195</v>
      </c>
    </row>
    <row r="4" spans="1:17" x14ac:dyDescent="0.25">
      <c r="A4" s="1" t="s">
        <v>0</v>
      </c>
      <c r="B4" t="s">
        <v>3</v>
      </c>
      <c r="C4" t="s">
        <v>4</v>
      </c>
      <c r="D4" t="s">
        <v>5</v>
      </c>
      <c r="E4" t="s">
        <v>7</v>
      </c>
      <c r="K4" s="8">
        <v>6317</v>
      </c>
      <c r="L4" t="s">
        <v>4</v>
      </c>
      <c r="M4" t="s">
        <v>19</v>
      </c>
      <c r="N4" s="3">
        <v>12</v>
      </c>
      <c r="O4" s="3">
        <f t="shared" si="0"/>
        <v>72</v>
      </c>
      <c r="P4" s="3">
        <v>6</v>
      </c>
      <c r="Q4" s="9">
        <v>129.94999999999999</v>
      </c>
    </row>
    <row r="5" spans="1:17" x14ac:dyDescent="0.25">
      <c r="A5" s="2" t="s">
        <v>1</v>
      </c>
      <c r="B5" s="33">
        <v>2.5887345679012348E-3</v>
      </c>
      <c r="C5" s="33">
        <v>1.6782407407407406E-3</v>
      </c>
      <c r="D5" s="33">
        <v>7.3688271604938277E-4</v>
      </c>
      <c r="E5" s="33">
        <v>1.3136574074074075E-3</v>
      </c>
      <c r="K5" s="8">
        <v>6318</v>
      </c>
      <c r="L5" t="s">
        <v>5</v>
      </c>
      <c r="M5" t="s">
        <v>19</v>
      </c>
      <c r="N5" s="3">
        <v>72</v>
      </c>
      <c r="O5" s="3">
        <f t="shared" si="0"/>
        <v>72</v>
      </c>
      <c r="P5" s="3">
        <v>1</v>
      </c>
      <c r="Q5" s="9">
        <v>869</v>
      </c>
    </row>
    <row r="6" spans="1:17" x14ac:dyDescent="0.25">
      <c r="A6" s="2" t="s">
        <v>39</v>
      </c>
      <c r="B6" s="33">
        <v>2.1759259259259258E-3</v>
      </c>
      <c r="C6" s="33">
        <v>1.0455246913580248E-3</v>
      </c>
      <c r="D6" s="33">
        <v>5.2083333333333333E-4</v>
      </c>
      <c r="E6" s="33">
        <v>1.1959876543209877E-3</v>
      </c>
      <c r="K6" s="10">
        <v>6296</v>
      </c>
      <c r="L6" s="11" t="s">
        <v>21</v>
      </c>
      <c r="M6" s="11" t="s">
        <v>18</v>
      </c>
      <c r="N6" s="12">
        <v>10</v>
      </c>
      <c r="O6" s="12">
        <f t="shared" si="0"/>
        <v>50</v>
      </c>
      <c r="P6" s="12">
        <v>5</v>
      </c>
      <c r="Q6" s="13">
        <v>129.94999999999999</v>
      </c>
    </row>
    <row r="11" spans="1:17" x14ac:dyDescent="0.25">
      <c r="A11">
        <v>1</v>
      </c>
      <c r="B11">
        <v>2</v>
      </c>
      <c r="C11">
        <v>3</v>
      </c>
      <c r="D11" s="35">
        <v>4</v>
      </c>
    </row>
    <row r="12" spans="1:17" x14ac:dyDescent="0.25">
      <c r="A12" t="s">
        <v>4</v>
      </c>
      <c r="B12" t="s">
        <v>5</v>
      </c>
      <c r="C12" t="s">
        <v>5</v>
      </c>
      <c r="D12" s="30" t="s">
        <v>5</v>
      </c>
    </row>
    <row r="13" spans="1:17" x14ac:dyDescent="0.25">
      <c r="A13" t="s">
        <v>3</v>
      </c>
      <c r="B13" t="s">
        <v>7</v>
      </c>
      <c r="C13" t="s">
        <v>4</v>
      </c>
      <c r="D13" s="30" t="s">
        <v>3</v>
      </c>
      <c r="E13" s="28"/>
      <c r="F13" s="33"/>
      <c r="G13" s="28"/>
    </row>
    <row r="14" spans="1:17" x14ac:dyDescent="0.25">
      <c r="A14" s="33" t="e" cm="1">
        <f t="array" ref="A14">_xlfn.XLOOKUP(ROI!$B$11,Sheet2!$A$5:$A$8,_xlfn.XLOOKUP(Sheet2!$A$13,Sheet2!$B$4:$F$4,Sheet2!$B$5:$F$8))-_xlfn.XLOOKUP(ROI!$B$11,Sheet2!$A$5:$A$8,_xlfn.XLOOKUP(Sheet2!$A$12,Sheet2!$B$4:$F$4,Sheet2!$B$5:$F$8))</f>
        <v>#N/A</v>
      </c>
      <c r="B14" s="33" t="e" cm="1">
        <f t="array" ref="B14">_xlfn.XLOOKUP(ROI!$B$11,Sheet2!$A$5:$A$8,_xlfn.XLOOKUP(Sheet2!$B$13,Sheet2!$B$4:$F$4,Sheet2!$B$5:$F$8))-_xlfn.XLOOKUP(ROI!$B$11,Sheet2!$A$5:$A$8,_xlfn.XLOOKUP(Sheet2!$B$12,Sheet2!$B$4:$F$4,Sheet2!$B$5:$F$8))</f>
        <v>#N/A</v>
      </c>
      <c r="C14" s="28" t="e" cm="1">
        <f t="array" ref="C14">_xlfn.XLOOKUP(ROI!$B$11,Sheet2!$A$5:$A$8,_xlfn.XLOOKUP(Sheet2!$C$13,Sheet2!$B$4:$F$4,Sheet2!$B$5:$F$8))-_xlfn.XLOOKUP(ROI!$B$11,Sheet2!$A$5:$A$8,_xlfn.XLOOKUP(Sheet2!$C$12,Sheet2!$B$4:$F$4,Sheet2!$B$5:$F$8))</f>
        <v>#N/A</v>
      </c>
      <c r="D14" s="32" t="e" cm="1">
        <f t="array" ref="D14">_xlfn.XLOOKUP(ROI!$B$11,Sheet2!$A$5:$A$8,_xlfn.XLOOKUP(Sheet2!$D$13,Sheet2!$B$4:$F$4,Sheet2!$B$5:$F$8))-_xlfn.XLOOKUP(ROI!$B$11,Sheet2!$A$5:$A$8,_xlfn.XLOOKUP(Sheet2!$D$12,Sheet2!$B$4:$F$4,Sheet2!$B$5:$F$8))</f>
        <v>#N/A</v>
      </c>
      <c r="E14" s="33"/>
      <c r="F14" s="28"/>
      <c r="G14" s="28"/>
    </row>
    <row r="16" spans="1:17" x14ac:dyDescent="0.25">
      <c r="A16" s="33" t="e" cm="1">
        <f t="array" ref="A16">_xlfn.XLOOKUP(ROI!$B$11,Sheet2!$A$5:$A$8,_xlfn.XLOOKUP(_xlfn.XLOOKUP(ROI!$B$5,$A$11:$D$11,$A$12:$D$12),Sheet2!$B$4:$F$4,Sheet2!$B$5:$F$8))</f>
        <v>#N/A</v>
      </c>
    </row>
    <row r="17" spans="1:5" x14ac:dyDescent="0.25">
      <c r="E17" s="33"/>
    </row>
    <row r="21" spans="1:5" x14ac:dyDescent="0.25">
      <c r="A21" t="s">
        <v>8</v>
      </c>
    </row>
    <row r="22" spans="1:5" x14ac:dyDescent="0.25">
      <c r="A22" t="s">
        <v>9</v>
      </c>
    </row>
    <row r="23" spans="1:5" x14ac:dyDescent="0.25">
      <c r="A23" t="s">
        <v>49</v>
      </c>
    </row>
    <row r="26" spans="1:5" x14ac:dyDescent="0.25">
      <c r="A26" t="str">
        <f>IF(Visual!$C$10="Johnny's Commercial Soil Blocker vs Johnny's Handheld Soil Blocker"," over Johnny's handheld soil blocker."," over conventional soil blocking.")</f>
        <v xml:space="preserve"> over conventional soil blocking.</v>
      </c>
    </row>
    <row r="27" spans="1:5" x14ac:dyDescent="0.25">
      <c r="A27" t="s">
        <v>42</v>
      </c>
    </row>
    <row r="28" spans="1:5" x14ac:dyDescent="0.25">
      <c r="A28" t="s">
        <v>40</v>
      </c>
    </row>
    <row r="29" spans="1:5" x14ac:dyDescent="0.25">
      <c r="A29" t="s">
        <v>43</v>
      </c>
    </row>
    <row r="30" spans="1:5" x14ac:dyDescent="0.25">
      <c r="A30" t="s">
        <v>50</v>
      </c>
    </row>
    <row r="31" spans="1:5" x14ac:dyDescent="0.25">
      <c r="A31" t="s">
        <v>10</v>
      </c>
    </row>
    <row r="33" spans="1:4" x14ac:dyDescent="0.25">
      <c r="A33" t="s">
        <v>44</v>
      </c>
      <c r="B33" t="s">
        <v>45</v>
      </c>
      <c r="C33" t="s">
        <v>46</v>
      </c>
      <c r="D33" t="s">
        <v>51</v>
      </c>
    </row>
    <row r="34" spans="1:4" x14ac:dyDescent="0.25">
      <c r="A34">
        <v>1</v>
      </c>
      <c r="B34">
        <v>2</v>
      </c>
      <c r="C34">
        <v>3</v>
      </c>
      <c r="D3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11EC-F348-4E9C-A1F4-D2D673F348E7}">
  <sheetPr codeName="Sheet2"/>
  <dimension ref="B3:E37"/>
  <sheetViews>
    <sheetView workbookViewId="0">
      <selection activeCell="B5" sqref="B5"/>
    </sheetView>
  </sheetViews>
  <sheetFormatPr defaultRowHeight="15" x14ac:dyDescent="0.25"/>
  <cols>
    <col min="2" max="2" width="35.5703125" bestFit="1" customWidth="1"/>
    <col min="4" max="4" width="13.5703125" bestFit="1" customWidth="1"/>
    <col min="5" max="5" width="10.5703125" bestFit="1" customWidth="1"/>
  </cols>
  <sheetData>
    <row r="3" spans="2:2" ht="15.75" x14ac:dyDescent="0.25">
      <c r="B3" s="14" t="s">
        <v>22</v>
      </c>
    </row>
    <row r="4" spans="2:2" x14ac:dyDescent="0.25">
      <c r="B4" s="15" t="s">
        <v>23</v>
      </c>
    </row>
    <row r="5" spans="2:2" x14ac:dyDescent="0.25">
      <c r="B5" s="16" t="e">
        <f>_xlfn.XLOOKUP(Visual!C10,Sheet2!$A$33:$D$33,Sheet2!$A$34:$D$34)</f>
        <v>#N/A</v>
      </c>
    </row>
    <row r="6" spans="2:2" x14ac:dyDescent="0.25">
      <c r="B6" s="17" t="s">
        <v>24</v>
      </c>
    </row>
    <row r="7" spans="2:2" x14ac:dyDescent="0.25">
      <c r="B7" s="18">
        <f>Visual!F15</f>
        <v>0</v>
      </c>
    </row>
    <row r="8" spans="2:2" x14ac:dyDescent="0.25">
      <c r="B8" s="17" t="s">
        <v>25</v>
      </c>
    </row>
    <row r="9" spans="2:2" x14ac:dyDescent="0.25">
      <c r="B9" s="19">
        <f>Visual!F25</f>
        <v>0</v>
      </c>
    </row>
    <row r="10" spans="2:2" x14ac:dyDescent="0.25">
      <c r="B10" s="17" t="s">
        <v>26</v>
      </c>
    </row>
    <row r="11" spans="2:2" x14ac:dyDescent="0.25">
      <c r="B11" s="16">
        <f>Visual!F20</f>
        <v>0</v>
      </c>
    </row>
    <row r="12" spans="2:2" x14ac:dyDescent="0.25">
      <c r="B12" s="3"/>
    </row>
    <row r="13" spans="2:2" ht="15.75" x14ac:dyDescent="0.25">
      <c r="B13" s="14" t="s">
        <v>27</v>
      </c>
    </row>
    <row r="14" spans="2:2" x14ac:dyDescent="0.25">
      <c r="B14" s="15" t="s">
        <v>28</v>
      </c>
    </row>
    <row r="15" spans="2:2" x14ac:dyDescent="0.25">
      <c r="B15" s="20" t="e">
        <f>TIME(1,0,0)/Sheet2!$A$16</f>
        <v>#N/A</v>
      </c>
    </row>
    <row r="16" spans="2:2" x14ac:dyDescent="0.25">
      <c r="B16" s="15" t="s">
        <v>29</v>
      </c>
    </row>
    <row r="17" spans="2:5" x14ac:dyDescent="0.25">
      <c r="B17" s="21" t="e">
        <f>_xlfn.XLOOKUP(_xlfn.XLOOKUP($B$5,Sheet2!$A$11:$D$11,Sheet2!$A$12:$D$12),Sheet2!$L$2:$L$12,Sheet2!$O$2:$O$12)*$B$7</f>
        <v>#N/A</v>
      </c>
    </row>
    <row r="18" spans="2:5" x14ac:dyDescent="0.25">
      <c r="B18" s="17" t="s">
        <v>30</v>
      </c>
    </row>
    <row r="19" spans="2:5" x14ac:dyDescent="0.25">
      <c r="B19" s="22" t="s">
        <v>31</v>
      </c>
    </row>
    <row r="20" spans="2:5" x14ac:dyDescent="0.25">
      <c r="B20" s="23" t="e">
        <f>Sheet2!$A$16*ROI!B7</f>
        <v>#N/A</v>
      </c>
    </row>
    <row r="21" spans="2:5" x14ac:dyDescent="0.25">
      <c r="B21" s="17" t="s">
        <v>32</v>
      </c>
    </row>
    <row r="22" spans="2:5" x14ac:dyDescent="0.25">
      <c r="B22" s="24" t="e">
        <f>($B$25*24)*$B$9</f>
        <v>#N/A</v>
      </c>
    </row>
    <row r="23" spans="2:5" x14ac:dyDescent="0.25">
      <c r="B23" s="17" t="s">
        <v>33</v>
      </c>
    </row>
    <row r="24" spans="2:5" x14ac:dyDescent="0.25">
      <c r="B24" s="22" t="s">
        <v>31</v>
      </c>
    </row>
    <row r="25" spans="2:5" x14ac:dyDescent="0.25">
      <c r="B25" s="23" t="e">
        <f>_xlfn.XLOOKUP($B$5,Sheet2!$A$11:$D$11,Sheet2!$A$14:$D$14)*B7</f>
        <v>#N/A</v>
      </c>
      <c r="E25" s="28"/>
    </row>
    <row r="26" spans="2:5" x14ac:dyDescent="0.25">
      <c r="B26" s="17" t="s">
        <v>47</v>
      </c>
    </row>
    <row r="27" spans="2:5" x14ac:dyDescent="0.25">
      <c r="B27" s="24" t="e">
        <f>((_xlfn.XLOOKUP(_xlfn.XLOOKUP($B$5,Sheet2!$A$11:$D$11,Sheet2!$A$12:$D$12),Sheet2!$L$2:$L$12,Sheet2!$Q$2:$Q$12)-_xlfn.XLOOKUP(_xlfn.XLOOKUP($B$5,Sheet2!$A$11:$D$11,Sheet2!$A$13:$D$13),Sheet2!$L$2:$L$12,Sheet2!$Q$2:$Q$12))/$B$9)*$B$15</f>
        <v>#N/A</v>
      </c>
    </row>
    <row r="28" spans="2:5" x14ac:dyDescent="0.25">
      <c r="B28" s="17" t="s">
        <v>48</v>
      </c>
    </row>
    <row r="29" spans="2:5" x14ac:dyDescent="0.25">
      <c r="B29" s="22" t="s">
        <v>31</v>
      </c>
    </row>
    <row r="30" spans="2:5" x14ac:dyDescent="0.25">
      <c r="B30" s="23" t="e">
        <f>(_xlfn.XLOOKUP(_xlfn.XLOOKUP($B$5,Sheet2!$A$11:$D$11,Sheet2!$A$12:$D$12),Sheet2!$L$2:$L$12,Sheet2!$Q$2:$Q$12)-_xlfn.XLOOKUP(_xlfn.XLOOKUP($B$5,Sheet2!$A$11:$D$11,Sheet2!$A$13:$D$13),Sheet2!$L$2:$L$12,Sheet2!$Q$2:$Q$12))/$B$9/24</f>
        <v>#N/A</v>
      </c>
    </row>
    <row r="31" spans="2:5" x14ac:dyDescent="0.25">
      <c r="B31" s="17" t="s">
        <v>34</v>
      </c>
    </row>
    <row r="32" spans="2:5" x14ac:dyDescent="0.25">
      <c r="B32" s="20" t="e" cm="1">
        <f t="array" ref="B32">(_xlfn.XLOOKUP(_xlfn.XLOOKUP($B$5,Sheet2!$A$11:$D$11,Sheet2!$A$12:$D$12),Sheet2!$L$2:$L$12,Sheet2!$Q$2:$Q$12)/B9)/(_xlfn.XLOOKUP(ROI!$B$11,Sheet2!$A$5:$A$8,_xlfn.XLOOKUP(_xlfn.XLOOKUP(ROI!$B$5,Sheet2!$A$11:$D$11,Sheet2!$A$12:$D$12),Sheet2!$B$4:$F$4,Sheet2!$B$5:$F$8))*24)</f>
        <v>#N/A</v>
      </c>
    </row>
    <row r="33" spans="2:5" x14ac:dyDescent="0.25">
      <c r="B33" s="17" t="s">
        <v>35</v>
      </c>
    </row>
    <row r="34" spans="2:5" x14ac:dyDescent="0.25">
      <c r="B34" s="22" t="s">
        <v>31</v>
      </c>
    </row>
    <row r="35" spans="2:5" x14ac:dyDescent="0.25">
      <c r="B35" s="23" t="e">
        <f>(_xlfn.XLOOKUP(_xlfn.XLOOKUP($B$5,Sheet2!$A$11:$D$11,Sheet2!$A$12:$D$12),Sheet2!$L$2:$L$12,Sheet2!$Q$2:$Q$12)/B9)/24</f>
        <v>#N/A</v>
      </c>
      <c r="D35" s="34"/>
      <c r="E35" s="33"/>
    </row>
    <row r="37" spans="2:5" x14ac:dyDescent="0.25">
      <c r="D37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C66B-CEA6-4EBF-89C8-43C2CE6BE67C}">
  <sheetPr codeName="Sheet3"/>
  <dimension ref="A1:L50"/>
  <sheetViews>
    <sheetView showGridLines="0" tabSelected="1" zoomScaleNormal="100" workbookViewId="0">
      <selection activeCell="C10" sqref="C10:J11"/>
    </sheetView>
  </sheetViews>
  <sheetFormatPr defaultColWidth="0" defaultRowHeight="15" zeroHeight="1" x14ac:dyDescent="0.25"/>
  <cols>
    <col min="1" max="1" width="3.28515625" customWidth="1"/>
    <col min="2" max="2" width="9.140625" customWidth="1"/>
    <col min="3" max="3" width="5.7109375" customWidth="1"/>
    <col min="4" max="4" width="15.7109375" customWidth="1"/>
    <col min="5" max="5" width="8.5703125" customWidth="1"/>
    <col min="6" max="7" width="10.7109375" customWidth="1"/>
    <col min="8" max="8" width="8.5703125" customWidth="1"/>
    <col min="9" max="9" width="15.7109375" customWidth="1"/>
    <col min="10" max="10" width="5.7109375" customWidth="1"/>
    <col min="11" max="11" width="9.140625" customWidth="1"/>
    <col min="12" max="12" width="3.28515625" customWidth="1"/>
    <col min="13" max="16384" width="9.140625" hidden="1"/>
  </cols>
  <sheetData>
    <row r="1" spans="2:11" ht="5.0999999999999996" customHeight="1" x14ac:dyDescent="0.25"/>
    <row r="2" spans="2:11" ht="9.9499999999999993" customHeight="1" x14ac:dyDescent="0.25"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2:11" ht="9.9499999999999993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2:11" ht="9.9499999999999993" customHeight="1" x14ac:dyDescent="0.25"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2:11" ht="15" customHeight="1" x14ac:dyDescent="0.25">
      <c r="B5" s="25"/>
      <c r="C5" s="25"/>
      <c r="D5" s="36"/>
      <c r="E5" s="36"/>
      <c r="F5" s="36"/>
      <c r="G5" s="36"/>
      <c r="H5" s="36"/>
      <c r="I5" s="36"/>
      <c r="J5" s="25"/>
      <c r="K5" s="25"/>
    </row>
    <row r="6" spans="2:11" ht="15" customHeight="1" x14ac:dyDescent="0.25">
      <c r="B6" s="25"/>
      <c r="C6" s="25"/>
      <c r="D6" s="42" t="s">
        <v>53</v>
      </c>
      <c r="E6" s="42"/>
      <c r="F6" s="42"/>
      <c r="G6" s="42"/>
      <c r="H6" s="42"/>
      <c r="I6" s="42"/>
      <c r="J6" s="25"/>
      <c r="K6" s="25"/>
    </row>
    <row r="7" spans="2:11" ht="9.9499999999999993" customHeight="1" x14ac:dyDescent="0.25">
      <c r="B7" s="25"/>
      <c r="C7" s="25"/>
      <c r="D7" s="42"/>
      <c r="E7" s="42"/>
      <c r="F7" s="42"/>
      <c r="G7" s="42"/>
      <c r="H7" s="42"/>
      <c r="I7" s="42"/>
      <c r="J7" s="25"/>
      <c r="K7" s="25"/>
    </row>
    <row r="8" spans="2:11" ht="9.9499999999999993" customHeight="1" x14ac:dyDescent="0.25">
      <c r="B8" s="25"/>
      <c r="C8" s="25"/>
      <c r="D8" s="39" t="s">
        <v>36</v>
      </c>
      <c r="E8" s="39"/>
      <c r="F8" s="39"/>
      <c r="G8" s="39"/>
      <c r="H8" s="39"/>
      <c r="I8" s="39"/>
      <c r="J8" s="25"/>
      <c r="K8" s="25"/>
    </row>
    <row r="9" spans="2:11" ht="9.9499999999999993" customHeight="1" x14ac:dyDescent="0.25">
      <c r="B9" s="25"/>
      <c r="C9" s="25"/>
      <c r="D9" s="39"/>
      <c r="E9" s="39"/>
      <c r="F9" s="39"/>
      <c r="G9" s="39"/>
      <c r="H9" s="39"/>
      <c r="I9" s="39"/>
      <c r="J9" s="25"/>
      <c r="K9" s="25"/>
    </row>
    <row r="10" spans="2:11" ht="9.9499999999999993" customHeight="1" x14ac:dyDescent="0.25">
      <c r="B10" s="25"/>
      <c r="C10" s="43"/>
      <c r="D10" s="74"/>
      <c r="E10" s="74"/>
      <c r="F10" s="74"/>
      <c r="G10" s="74"/>
      <c r="H10" s="74"/>
      <c r="I10" s="74"/>
      <c r="J10" s="44"/>
      <c r="K10" s="25"/>
    </row>
    <row r="11" spans="2:11" ht="9.9499999999999993" customHeight="1" x14ac:dyDescent="0.25">
      <c r="B11" s="25"/>
      <c r="C11" s="45"/>
      <c r="D11" s="75"/>
      <c r="E11" s="75"/>
      <c r="F11" s="75"/>
      <c r="G11" s="75"/>
      <c r="H11" s="75"/>
      <c r="I11" s="75"/>
      <c r="J11" s="46"/>
      <c r="K11" s="25"/>
    </row>
    <row r="12" spans="2:11" ht="9.9499999999999993" customHeight="1" x14ac:dyDescent="0.25">
      <c r="B12" s="25"/>
      <c r="C12" s="25"/>
      <c r="D12" s="26"/>
      <c r="E12" s="26"/>
      <c r="F12" s="26"/>
      <c r="G12" s="26"/>
      <c r="H12" s="26"/>
      <c r="I12" s="26"/>
      <c r="J12" s="25"/>
      <c r="K12" s="25"/>
    </row>
    <row r="13" spans="2:11" ht="9.9499999999999993" customHeight="1" x14ac:dyDescent="0.25">
      <c r="B13" s="25"/>
      <c r="C13" s="25"/>
      <c r="D13" s="39" t="s">
        <v>24</v>
      </c>
      <c r="E13" s="39"/>
      <c r="F13" s="39"/>
      <c r="G13" s="39"/>
      <c r="H13" s="39"/>
      <c r="I13" s="39"/>
      <c r="J13" s="25"/>
      <c r="K13" s="25"/>
    </row>
    <row r="14" spans="2:11" ht="9.9499999999999993" customHeight="1" x14ac:dyDescent="0.25">
      <c r="B14" s="25"/>
      <c r="C14" s="25"/>
      <c r="D14" s="39"/>
      <c r="E14" s="39"/>
      <c r="F14" s="39"/>
      <c r="G14" s="39"/>
      <c r="H14" s="39"/>
      <c r="I14" s="39"/>
      <c r="J14" s="25"/>
      <c r="K14" s="25"/>
    </row>
    <row r="15" spans="2:11" ht="9.9499999999999993" customHeight="1" x14ac:dyDescent="0.25">
      <c r="B15" s="25"/>
      <c r="C15" s="25"/>
      <c r="D15" s="27"/>
      <c r="E15" s="27"/>
      <c r="F15" s="70"/>
      <c r="G15" s="71"/>
      <c r="H15" s="27"/>
      <c r="I15" s="27"/>
      <c r="J15" s="25"/>
      <c r="K15" s="25"/>
    </row>
    <row r="16" spans="2:11" ht="9.9499999999999993" customHeight="1" x14ac:dyDescent="0.25">
      <c r="B16" s="25"/>
      <c r="C16" s="25"/>
      <c r="D16" s="27"/>
      <c r="E16" s="27"/>
      <c r="F16" s="72"/>
      <c r="G16" s="73"/>
      <c r="H16" s="27"/>
      <c r="I16" s="27"/>
      <c r="J16" s="25"/>
      <c r="K16" s="25"/>
    </row>
    <row r="17" spans="2:11" ht="9.9499999999999993" customHeight="1" x14ac:dyDescent="0.25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2:11" ht="9.9499999999999993" customHeight="1" x14ac:dyDescent="0.25">
      <c r="B18" s="25"/>
      <c r="C18" s="41" t="str">
        <f>IF(F20="Novice","* Novice is someone new to soil blocking and typically has less than 24 hours of experience.","")</f>
        <v/>
      </c>
      <c r="D18" s="41"/>
      <c r="E18" s="41"/>
      <c r="F18" s="39" t="s">
        <v>41</v>
      </c>
      <c r="G18" s="39"/>
      <c r="H18" s="37"/>
      <c r="I18" s="37"/>
      <c r="J18" s="25"/>
      <c r="K18" s="25"/>
    </row>
    <row r="19" spans="2:11" ht="9.9499999999999993" customHeight="1" x14ac:dyDescent="0.25">
      <c r="B19" s="25"/>
      <c r="C19" s="41"/>
      <c r="D19" s="41"/>
      <c r="E19" s="41"/>
      <c r="F19" s="40"/>
      <c r="G19" s="40"/>
      <c r="H19" s="37"/>
      <c r="I19" s="37"/>
      <c r="J19" s="25"/>
      <c r="K19" s="25"/>
    </row>
    <row r="20" spans="2:11" ht="9.9499999999999993" customHeight="1" x14ac:dyDescent="0.25">
      <c r="B20" s="25"/>
      <c r="C20" s="41"/>
      <c r="D20" s="41"/>
      <c r="E20" s="41"/>
      <c r="F20" s="43"/>
      <c r="G20" s="44"/>
      <c r="H20" s="27"/>
      <c r="I20" s="27"/>
      <c r="J20" s="25"/>
      <c r="K20" s="25"/>
    </row>
    <row r="21" spans="2:11" ht="9.9499999999999993" customHeight="1" x14ac:dyDescent="0.25">
      <c r="B21" s="25"/>
      <c r="C21" s="41"/>
      <c r="D21" s="41"/>
      <c r="E21" s="41"/>
      <c r="F21" s="45"/>
      <c r="G21" s="46"/>
      <c r="H21" s="27"/>
      <c r="I21" s="27"/>
      <c r="J21" s="25"/>
      <c r="K21" s="25"/>
    </row>
    <row r="22" spans="2:11" ht="9.9499999999999993" customHeight="1" x14ac:dyDescent="0.25">
      <c r="B22" s="25"/>
      <c r="C22" s="41"/>
      <c r="D22" s="41"/>
      <c r="E22" s="41"/>
      <c r="F22" s="25"/>
      <c r="G22" s="25"/>
      <c r="H22" s="25"/>
      <c r="I22" s="25"/>
      <c r="J22" s="25"/>
      <c r="K22" s="25"/>
    </row>
    <row r="23" spans="2:11" ht="9.9499999999999993" customHeight="1" x14ac:dyDescent="0.25">
      <c r="B23" s="25"/>
      <c r="C23" s="41"/>
      <c r="D23" s="41"/>
      <c r="E23" s="41"/>
      <c r="F23" s="39" t="s">
        <v>25</v>
      </c>
      <c r="G23" s="39"/>
      <c r="H23" s="37"/>
      <c r="I23" s="37"/>
      <c r="J23" s="25"/>
      <c r="K23" s="25"/>
    </row>
    <row r="24" spans="2:11" ht="9.9499999999999993" customHeight="1" x14ac:dyDescent="0.25">
      <c r="B24" s="25"/>
      <c r="C24" s="25"/>
      <c r="D24" s="37"/>
      <c r="E24" s="37"/>
      <c r="F24" s="40"/>
      <c r="G24" s="40"/>
      <c r="H24" s="37"/>
      <c r="I24" s="37"/>
      <c r="J24" s="25"/>
      <c r="K24" s="25"/>
    </row>
    <row r="25" spans="2:11" ht="9.9499999999999993" customHeight="1" x14ac:dyDescent="0.25">
      <c r="B25" s="25"/>
      <c r="C25" s="25"/>
      <c r="D25" s="25"/>
      <c r="E25" s="25"/>
      <c r="F25" s="56"/>
      <c r="G25" s="57"/>
      <c r="H25" s="25"/>
      <c r="I25" s="25"/>
      <c r="J25" s="25"/>
      <c r="K25" s="25"/>
    </row>
    <row r="26" spans="2:11" ht="9.9499999999999993" customHeight="1" x14ac:dyDescent="0.25">
      <c r="B26" s="25"/>
      <c r="C26" s="25"/>
      <c r="D26" s="25"/>
      <c r="E26" s="25"/>
      <c r="F26" s="58"/>
      <c r="G26" s="59"/>
      <c r="H26" s="25"/>
      <c r="I26" s="25"/>
      <c r="J26" s="25"/>
      <c r="K26" s="25"/>
    </row>
    <row r="27" spans="2:11" ht="9.9499999999999993" customHeight="1" x14ac:dyDescent="0.25"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2:11" ht="9.9499999999999993" customHeight="1" x14ac:dyDescent="0.25">
      <c r="B28" s="25"/>
      <c r="C28" s="25"/>
      <c r="D28" s="39" t="s">
        <v>37</v>
      </c>
      <c r="E28" s="39"/>
      <c r="F28" s="39"/>
      <c r="G28" s="39"/>
      <c r="H28" s="39"/>
      <c r="I28" s="39"/>
      <c r="J28" s="25"/>
      <c r="K28" s="25"/>
    </row>
    <row r="29" spans="2:11" ht="9.9499999999999993" customHeight="1" x14ac:dyDescent="0.25">
      <c r="B29" s="25"/>
      <c r="C29" s="25"/>
      <c r="D29" s="39"/>
      <c r="E29" s="39"/>
      <c r="F29" s="39"/>
      <c r="G29" s="39"/>
      <c r="H29" s="39"/>
      <c r="I29" s="39"/>
      <c r="J29" s="25"/>
      <c r="K29" s="25"/>
    </row>
    <row r="30" spans="2:11" ht="15" customHeight="1" x14ac:dyDescent="0.25">
      <c r="B30" s="25"/>
      <c r="C30" s="61" t="str">
        <f>IF(COUNTA($C$10,$F$15,$F$20,$F$25)=4,CONCATENATE(TEXT($F$15,"#,##0"),Sheet2!$A$21,TEXT(ROUNDDOWN(ROI!B20*24,0),"#,##0"),Sheet2!A23,MINUTE(ROI!$B$20)," minute(s)",Sheet2!$A$22,TEXT(ROUNDDOWN(ROI!$B$25*24,0),"#,##0")," hour(s) and ",MINUTE(ROI!$B$25)," minute(s)",Sheet2!$A$26,CHAR(10),CHAR(10),Sheet2!$A$27,TEXT(ROI!$B$22,"$#,##0.00"),Sheet2!A28),"Please complete all 4 selections above to review return on investment")</f>
        <v>Please complete all 4 selections above to review return on investment</v>
      </c>
      <c r="D30" s="62"/>
      <c r="E30" s="62"/>
      <c r="F30" s="62"/>
      <c r="G30" s="62"/>
      <c r="H30" s="62"/>
      <c r="I30" s="62"/>
      <c r="J30" s="63"/>
      <c r="K30" s="25"/>
    </row>
    <row r="31" spans="2:11" ht="15" customHeight="1" x14ac:dyDescent="0.25">
      <c r="B31" s="25"/>
      <c r="C31" s="64"/>
      <c r="D31" s="65"/>
      <c r="E31" s="65"/>
      <c r="F31" s="65"/>
      <c r="G31" s="65"/>
      <c r="H31" s="65"/>
      <c r="I31" s="65"/>
      <c r="J31" s="66"/>
      <c r="K31" s="25"/>
    </row>
    <row r="32" spans="2:11" ht="15" customHeight="1" x14ac:dyDescent="0.25">
      <c r="B32" s="25"/>
      <c r="C32" s="64"/>
      <c r="D32" s="65"/>
      <c r="E32" s="65"/>
      <c r="F32" s="65"/>
      <c r="G32" s="65"/>
      <c r="H32" s="65"/>
      <c r="I32" s="65"/>
      <c r="J32" s="66"/>
      <c r="K32" s="25"/>
    </row>
    <row r="33" spans="2:11" ht="15" customHeight="1" x14ac:dyDescent="0.25">
      <c r="B33" s="25"/>
      <c r="C33" s="64"/>
      <c r="D33" s="65"/>
      <c r="E33" s="65"/>
      <c r="F33" s="65"/>
      <c r="G33" s="65"/>
      <c r="H33" s="65"/>
      <c r="I33" s="65"/>
      <c r="J33" s="66"/>
      <c r="K33" s="25"/>
    </row>
    <row r="34" spans="2:11" ht="15" customHeight="1" x14ac:dyDescent="0.25">
      <c r="B34" s="25"/>
      <c r="C34" s="64"/>
      <c r="D34" s="65"/>
      <c r="E34" s="65"/>
      <c r="F34" s="65"/>
      <c r="G34" s="65"/>
      <c r="H34" s="65"/>
      <c r="I34" s="65"/>
      <c r="J34" s="66"/>
      <c r="K34" s="25"/>
    </row>
    <row r="35" spans="2:11" ht="15" customHeight="1" x14ac:dyDescent="0.25">
      <c r="B35" s="25"/>
      <c r="C35" s="64"/>
      <c r="D35" s="65"/>
      <c r="E35" s="65"/>
      <c r="F35" s="65"/>
      <c r="G35" s="65"/>
      <c r="H35" s="65"/>
      <c r="I35" s="65"/>
      <c r="J35" s="66"/>
      <c r="K35" s="25"/>
    </row>
    <row r="36" spans="2:11" ht="15" customHeight="1" x14ac:dyDescent="0.25">
      <c r="B36" s="25"/>
      <c r="C36" s="67"/>
      <c r="D36" s="68"/>
      <c r="E36" s="68"/>
      <c r="F36" s="68"/>
      <c r="G36" s="68"/>
      <c r="H36" s="68"/>
      <c r="I36" s="68"/>
      <c r="J36" s="69"/>
      <c r="K36" s="25"/>
    </row>
    <row r="37" spans="2:11" ht="9.9499999999999993" customHeight="1" x14ac:dyDescent="0.25">
      <c r="B37" s="25"/>
      <c r="C37" s="31"/>
      <c r="D37" s="31"/>
      <c r="E37" s="31"/>
      <c r="F37" s="31"/>
      <c r="G37" s="31"/>
      <c r="H37" s="31"/>
      <c r="I37" s="31"/>
      <c r="J37" s="31"/>
      <c r="K37" s="25"/>
    </row>
    <row r="38" spans="2:11" ht="9.9499999999999993" customHeight="1" x14ac:dyDescent="0.25">
      <c r="B38" s="25"/>
      <c r="C38" s="25"/>
      <c r="D38" s="39" t="s">
        <v>38</v>
      </c>
      <c r="E38" s="39"/>
      <c r="F38" s="39"/>
      <c r="G38" s="39"/>
      <c r="H38" s="39"/>
      <c r="I38" s="39"/>
      <c r="J38" s="25"/>
      <c r="K38" s="25"/>
    </row>
    <row r="39" spans="2:11" ht="9.9499999999999993" customHeight="1" x14ac:dyDescent="0.25">
      <c r="B39" s="25"/>
      <c r="C39" s="25"/>
      <c r="D39" s="60"/>
      <c r="E39" s="60"/>
      <c r="F39" s="60"/>
      <c r="G39" s="60"/>
      <c r="H39" s="60"/>
      <c r="I39" s="60"/>
      <c r="J39" s="25"/>
      <c r="K39" s="25"/>
    </row>
    <row r="40" spans="2:11" ht="15" customHeight="1" x14ac:dyDescent="0.25">
      <c r="B40" s="25"/>
      <c r="C40" s="47" t="str">
        <f>IF(COUNTA($C$10,$F$15,$F$20,$F$25)=4,CONCATENATE(Sheet2!$A$29,TEXT(ROUNDDOWN(ROI!$B$35*24,0),"#,##0")," hour(s) and ",MINUTE(ROI!$B$35)," minute(s)",Sheet2!$A$30,TEXT(ROUNDUP(ROI!$B$32,0),"#,###"),Sheet2!A31),"")</f>
        <v/>
      </c>
      <c r="D40" s="48"/>
      <c r="E40" s="48"/>
      <c r="F40" s="48"/>
      <c r="G40" s="48"/>
      <c r="H40" s="48"/>
      <c r="I40" s="48"/>
      <c r="J40" s="49"/>
      <c r="K40" s="25"/>
    </row>
    <row r="41" spans="2:11" ht="15" customHeight="1" x14ac:dyDescent="0.25">
      <c r="B41" s="25"/>
      <c r="C41" s="50"/>
      <c r="D41" s="51"/>
      <c r="E41" s="51"/>
      <c r="F41" s="51"/>
      <c r="G41" s="51"/>
      <c r="H41" s="51"/>
      <c r="I41" s="51"/>
      <c r="J41" s="52"/>
      <c r="K41" s="25"/>
    </row>
    <row r="42" spans="2:11" ht="15" customHeight="1" x14ac:dyDescent="0.25">
      <c r="B42" s="25"/>
      <c r="C42" s="50"/>
      <c r="D42" s="51"/>
      <c r="E42" s="51"/>
      <c r="F42" s="51"/>
      <c r="G42" s="51"/>
      <c r="H42" s="51"/>
      <c r="I42" s="51"/>
      <c r="J42" s="52"/>
      <c r="K42" s="25"/>
    </row>
    <row r="43" spans="2:11" ht="15" customHeight="1" x14ac:dyDescent="0.25">
      <c r="B43" s="25"/>
      <c r="C43" s="53"/>
      <c r="D43" s="54"/>
      <c r="E43" s="54"/>
      <c r="F43" s="54"/>
      <c r="G43" s="54"/>
      <c r="H43" s="54"/>
      <c r="I43" s="54"/>
      <c r="J43" s="55"/>
      <c r="K43" s="25"/>
    </row>
    <row r="44" spans="2:11" x14ac:dyDescent="0.25"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2:11" x14ac:dyDescent="0.25">
      <c r="B45" s="29"/>
      <c r="C45" s="38" t="s">
        <v>52</v>
      </c>
      <c r="D45" s="38"/>
      <c r="E45" s="38"/>
      <c r="F45" s="38"/>
      <c r="G45" s="38"/>
      <c r="H45" s="38"/>
      <c r="I45" s="38"/>
      <c r="J45" s="38"/>
      <c r="K45" s="29"/>
    </row>
    <row r="46" spans="2:11" x14ac:dyDescent="0.25">
      <c r="B46" s="29"/>
      <c r="C46" s="38"/>
      <c r="D46" s="38"/>
      <c r="E46" s="38"/>
      <c r="F46" s="38"/>
      <c r="G46" s="38"/>
      <c r="H46" s="38"/>
      <c r="I46" s="38"/>
      <c r="J46" s="38"/>
      <c r="K46" s="29"/>
    </row>
    <row r="47" spans="2:11" x14ac:dyDescent="0.25"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2:11" x14ac:dyDescent="0.25"/>
    <row r="49" x14ac:dyDescent="0.25"/>
    <row r="50" x14ac:dyDescent="0.25"/>
  </sheetData>
  <sheetProtection sheet="1" selectLockedCells="1"/>
  <mergeCells count="15">
    <mergeCell ref="C45:J46"/>
    <mergeCell ref="F18:G19"/>
    <mergeCell ref="F23:G24"/>
    <mergeCell ref="C18:E23"/>
    <mergeCell ref="D6:I7"/>
    <mergeCell ref="F20:G21"/>
    <mergeCell ref="C40:J43"/>
    <mergeCell ref="F25:G26"/>
    <mergeCell ref="D28:I29"/>
    <mergeCell ref="D38:I39"/>
    <mergeCell ref="C30:J36"/>
    <mergeCell ref="D8:I9"/>
    <mergeCell ref="D13:I14"/>
    <mergeCell ref="F15:G16"/>
    <mergeCell ref="C10:J11"/>
  </mergeCells>
  <dataValidations count="2">
    <dataValidation type="list" allowBlank="1" showInputMessage="1" showErrorMessage="1" sqref="I20:I21" xr:uid="{448C914F-B65E-4A7E-8A21-D2A31DE18D5E}">
      <formula1>"Novice,Experienced"</formula1>
    </dataValidation>
    <dataValidation type="list" allowBlank="1" showErrorMessage="1" prompt="*Novice is someone new to soil blocking and typically has less than 4 days of experience." sqref="F20:G21" xr:uid="{641C47AC-34CD-499F-BDA5-5B34431A890F}">
      <formula1>"Novice,Experienced"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64B3CF-E4AD-4572-A7D5-BF1175BA9BB4}">
          <x14:formula1>
            <xm:f>Sheet2!$A$33:$D$33</xm:f>
          </x14:formula1>
          <xm:sqref>C10:J11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d b 1 9 1 b 2 - f f b d - 4 5 9 b - b a e 4 - c 4 e e 5 d 1 7 d 2 d 4 "   x m l n s = " h t t p : / / s c h e m a s . m i c r o s o f t . c o m / D a t a M a s h u p " > A A A A A E E F A A B Q S w M E F A A C A A g A M H W Q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M H W Q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1 k F m 4 f t y 0 O w I A A D U G A A A T A B w A R m 9 y b X V s Y X M v U 2 V j d G l v b j E u b S C i G A A o o B Q A A A A A A A A A A A A A A A A A A A A A A A A A A A B 9 V O 9 v 2 j A Q / Y 7 E / 3 D K p A m k j J W u q 6 Z 1 T F p Z q 6 F N X U W Q 9 o E i Z J L b s H B s Z D s M h v j f d / l R Y p J Q v g D v n e / d 3 T v b Y G i 5 k h D k 3 / 2 b d q v d M k u m M Y J X 3 o Q t B M J t w k W E 2 o M B C L T t F t A n U I k O k Z C 7 b Y i i 9 0 v p 1 U K p V e e e C + w N l b Q o r e l 4 9 x + f x j y k d B H c C 6 U i e A M T p Y Q B J i M I k v V a c D R P O f S 6 B A L F B d w K F a 5 Q w / j n q L c V Z u t 1 f Z C J E D 5 Y n W D X z w u p F D k P l o g 2 L T W v c D 8 d W Y w H l U 7 8 7 1 x G A y + P n R 2 m X 5 l l s 2 P C R 6 1 i Z W k A 3 5 B R t E m z Z e d 7 B V P g n W Z t H 6 Z F 3 B c h g p A J p s 0 g L X l W 1 j x c M v m H F C a 7 N Z b p J 5 p J 8 1 v p e K h E E s u U T E V q 9 f j 7 v U c l I 0 l Z i o G I f h 9 8 2 H s T N D Z t L 4 c t b m 0 G 3 2 3 X q D n K E G s U S e 5 g q B K Z 1 j 2 S 9 v q q l 8 r m H I 9 P J C z 9 P x J A K S E 9 3 R x B j k K w S h q S p s w D i + u l P F C P 5 h l l c p e B + S T 6 F 1 X 8 W W D e f 0 F i f l k T y Z Y K A v 6 v r p 9 R p p 4 u x 9 8 W v T a R 5 M k Z + l H z c u g y i R e o 3 b Y + 1 N u V G 8 p G N / H s o c u L 8 1 S / m q 9 0 H n 7 g B o W p d V 2 c f N d o Y 0 F e v U S + r 3 d d M N e n z K F c / z H G a k M L n Q c 6 F y w n C r h T u S f + c e v L R T 9 u j b s p p 9 t R 2 Y f T F S h d r / h c c / b o p W v e q W G u Q 6 4 l j T a 4 k 3 c H 7 c 6 1 n K Q z P H p i q X c a y l j 9 d U Y X o K A 3 P M U 6 9 Q H 7 g C x c w r Q s Z A a f P m f P a f Y U V w n P 6 7 Z b X D Z L 3 v w H U E s B A i 0 A F A A C A A g A M H W Q W Y Z U q H O k A A A A 9 g A A A B I A A A A A A A A A A A A A A A A A A A A A A E N v b m Z p Z y 9 Q Y W N r Y W d l L n h t b F B L A Q I t A B Q A A g A I A D B 1 k F k P y u m r p A A A A O k A A A A T A A A A A A A A A A A A A A A A A P A A A A B b Q 2 9 u d G V u d F 9 U e X B l c 1 0 u e G 1 s U E s B A i 0 A F A A C A A g A M H W Q W b h + 3 L Q 7 A g A A N Q Y A A B M A A A A A A A A A A A A A A A A A 4 Q E A A E Z v c m 1 1 b G F z L 1 N l Y 3 R p b 2 4 x L m 1 Q S w U G A A A A A A M A A w D C A A A A a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g 4 A A A A A A A A M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B C d W l s Z G V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N i Z j h h N G I t O W I w M y 0 0 Y z d l L T k 2 Y z A t Y j Z l M T Y y O D d h Z j R i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Q a X Z v d E 9 i a m V j d E 5 h b W U i I F Z h b H V l P S J z U 2 h l Z X Q y I V B p d m 9 0 V G F i b G U x I i A v P j x F b n R y e S B U e X B l P S J G a W x s Z W R D b 2 1 w b G V 0 Z V J l c 3 V s d F R v V 2 9 y a 3 N o Z W V 0 I i B W Y W x 1 Z T 0 i b D A i I C 8 + P E V u d H J 5 I F R 5 c G U 9 I k Z p b G x D b 2 x 1 b W 5 U e X B l c y I g V m F s d W U 9 I n N C Z 0 1 I Q n d N R y I g L z 4 8 R W 5 0 c n k g V H l w Z T 0 i R m l s b E x h c 3 R V c G R h d G V k I i B W Y W x 1 Z T 0 i Z D I w M j Q t M T I t M T Z U M T k 6 N D E 6 M z E u O T c z M T M z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2 I i A v P j x F b n R y e S B U e X B l P S J G a W x s Q 2 9 s d W 1 u T m F t Z X M i I F Z h b H V l P S J z W y Z x d W 9 0 O 0 V 4 c G V y a W V u Y 2 U m c X V v d D s s J n F 1 b 3 Q 7 V H J h e S B D b 3 V u d C Z x d W 9 0 O y w m c X V v d D t U a W 1 l J n F 1 b 3 Q 7 L C Z x d W 9 0 O 1 R p b W U g c G V y I F R y Y X k m c X V v d D s s J n F 1 b 3 Q 7 V G 9 v b C B T a 3 U m c X V v d D s s J n F 1 b 3 Q 7 V G 9 v b C B O Y W 1 l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B C d W l s Z G V y L 0 F 1 d G 9 S Z W 1 v d m V k Q 2 9 s d W 1 u c z E u e 0 V 4 c G V y a W V u Y 2 U s M H 0 m c X V v d D s s J n F 1 b 3 Q 7 U 2 V j d G l v b j E v V G F i b G U g Q n V p b G R l c i 9 B d X R v U m V t b 3 Z l Z E N v b H V t b n M x L n t U c m F 5 I E N v d W 5 0 L D F 9 J n F 1 b 3 Q 7 L C Z x d W 9 0 O 1 N l Y 3 R p b 2 4 x L 1 R h Y m x l I E J 1 a W x k Z X I v Q X V 0 b 1 J l b W 9 2 Z W R D b 2 x 1 b W 5 z M S 5 7 V G l t Z S w y f S Z x d W 9 0 O y w m c X V v d D t T Z W N 0 a W 9 u M S 9 U Y W J s Z S B C d W l s Z G V y L 0 F 1 d G 9 S Z W 1 v d m V k Q 2 9 s d W 1 u c z E u e 1 R p b W U g c G V y I F R y Y X k s M 3 0 m c X V v d D s s J n F 1 b 3 Q 7 U 2 V j d G l v b j E v V G F i b G U g Q n V p b G R l c i 9 B d X R v U m V t b 3 Z l Z E N v b H V t b n M x L n t U b 2 9 s I F N r d S w 0 f S Z x d W 9 0 O y w m c X V v d D t T Z W N 0 a W 9 u M S 9 U Y W J s Z S B C d W l s Z G V y L 0 F 1 d G 9 S Z W 1 v d m V k Q 2 9 s d W 1 u c z E u e 1 R v b 2 w g T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S B C d W l s Z G V y L 0 F 1 d G 9 S Z W 1 v d m V k Q 2 9 s d W 1 u c z E u e 0 V 4 c G V y a W V u Y 2 U s M H 0 m c X V v d D s s J n F 1 b 3 Q 7 U 2 V j d G l v b j E v V G F i b G U g Q n V p b G R l c i 9 B d X R v U m V t b 3 Z l Z E N v b H V t b n M x L n t U c m F 5 I E N v d W 5 0 L D F 9 J n F 1 b 3 Q 7 L C Z x d W 9 0 O 1 N l Y 3 R p b 2 4 x L 1 R h Y m x l I E J 1 a W x k Z X I v Q X V 0 b 1 J l b W 9 2 Z W R D b 2 x 1 b W 5 z M S 5 7 V G l t Z S w y f S Z x d W 9 0 O y w m c X V v d D t T Z W N 0 a W 9 u M S 9 U Y W J s Z S B C d W l s Z G V y L 0 F 1 d G 9 S Z W 1 v d m V k Q 2 9 s d W 1 u c z E u e 1 R p b W U g c G V y I F R y Y X k s M 3 0 m c X V v d D s s J n F 1 b 3 Q 7 U 2 V j d G l v b j E v V G F i b G U g Q n V p b G R l c i 9 B d X R v U m V t b 3 Z l Z E N v b H V t b n M x L n t U b 2 9 s I F N r d S w 0 f S Z x d W 9 0 O y w m c X V v d D t T Z W N 0 a W 9 u M S 9 U Y W J s Z S B C d W l s Z G V y L 0 F 1 d G 9 S Z W 1 v d m V k Q 2 9 s d W 1 u c z E u e 1 R v b 2 w g T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B C d W l s Z G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Q n V p b G R l c i 9 U Y W J s Z S U y M E J 1 a W x k Z X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E J 1 a W x k Z X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B C d W l s Z G V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B C d W l s Z G V y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B C d W l s Z G V y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p M s h K 9 5 A J R b I x s 9 M i O d u z A A A A A A I A A A A A A A N m A A D A A A A A E A A A A A A 6 j a x y O b v N E 2 9 I m d Q z 4 3 Q A A A A A B I A A A K A A A A A Q A A A A E 7 D O u n m s p 9 H X K B e 5 E 1 8 I U F A A A A B a K M f 0 y + Q 8 I F P p i C W U p O o y G s e W w j 5 y R 5 K X L Q A 9 N d V / T 7 w x Y 3 S 3 q p 2 P G 1 g b v 1 1 J u 2 i N k 8 G p k W 5 c L T s G V 5 P 6 + m E / G 4 E / t y B 0 N H U S V J 6 / C 6 j c N h Q A A A B k A 5 D a W G o 8 q u k d A n R w a O E B V C Y Z t Q = = < / D a t a M a s h u p > 
</file>

<file path=customXml/itemProps1.xml><?xml version="1.0" encoding="utf-8"?>
<ds:datastoreItem xmlns:ds="http://schemas.openxmlformats.org/officeDocument/2006/customXml" ds:itemID="{C111F5D4-DA56-43AD-8028-E6650922D1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Flood</dc:creator>
  <cp:lastModifiedBy>Richard Flood</cp:lastModifiedBy>
  <dcterms:created xsi:type="dcterms:W3CDTF">2024-11-21T18:56:26Z</dcterms:created>
  <dcterms:modified xsi:type="dcterms:W3CDTF">2025-01-17T18:11:37Z</dcterms:modified>
</cp:coreProperties>
</file>